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640" windowHeight="7605"/>
  </bookViews>
  <sheets>
    <sheet name="PLAN ORAR" sheetId="1" r:id="rId1"/>
  </sheets>
  <calcPr calcId="144525"/>
</workbook>
</file>

<file path=xl/calcChain.xml><?xml version="1.0" encoding="utf-8"?>
<calcChain xmlns="http://schemas.openxmlformats.org/spreadsheetml/2006/main">
  <c r="E19" i="1" l="1"/>
  <c r="E29" i="1" l="1"/>
  <c r="E12" i="1" l="1"/>
  <c r="C20" i="1" l="1"/>
  <c r="D46" i="1"/>
  <c r="D20" i="1"/>
  <c r="E62" i="1" l="1"/>
  <c r="E64" i="1"/>
  <c r="G64" i="1" s="1"/>
  <c r="E60" i="1"/>
  <c r="E38" i="1"/>
  <c r="G38" i="1" s="1"/>
  <c r="E31" i="1"/>
  <c r="G31" i="1" s="1"/>
  <c r="E27" i="1"/>
  <c r="H10" i="1"/>
  <c r="H11" i="1" s="1"/>
  <c r="H12" i="1" s="1"/>
  <c r="H13" i="1" s="1"/>
  <c r="H14" i="1" s="1"/>
  <c r="H16" i="1" s="1"/>
  <c r="H17" i="1" s="1"/>
  <c r="H18" i="1" s="1"/>
  <c r="H19" i="1" s="1"/>
  <c r="E10" i="1"/>
  <c r="G10" i="1" s="1"/>
  <c r="D67" i="1"/>
  <c r="C46" i="1"/>
  <c r="H26" i="1"/>
  <c r="H27" i="1" s="1"/>
  <c r="H28" i="1" s="1"/>
  <c r="H29" i="1" s="1"/>
  <c r="H30" i="1" s="1"/>
  <c r="H31" i="1" l="1"/>
  <c r="H33" i="1" s="1"/>
  <c r="H34" i="1" s="1"/>
  <c r="H35" i="1" s="1"/>
  <c r="H36" i="1" s="1"/>
  <c r="E66" i="1" l="1"/>
  <c r="C67" i="1"/>
  <c r="E57" i="1"/>
  <c r="G57" i="1" s="1"/>
  <c r="E36" i="1"/>
  <c r="G12" i="1"/>
  <c r="H52" i="1" l="1"/>
  <c r="E53" i="1" l="1"/>
  <c r="E43" i="1"/>
  <c r="E45" i="1"/>
  <c r="E46" i="1" s="1"/>
  <c r="E55" i="1"/>
  <c r="F46" i="1" l="1"/>
  <c r="G29" i="1"/>
  <c r="D77" i="1" l="1"/>
  <c r="H53" i="1" l="1"/>
  <c r="H54" i="1" s="1"/>
  <c r="G66" i="1" l="1"/>
  <c r="D75" i="1"/>
  <c r="D73" i="1"/>
  <c r="C73" i="1"/>
  <c r="E17" i="1"/>
  <c r="G17" i="1" s="1"/>
  <c r="C77" i="1"/>
  <c r="E77" i="1" s="1"/>
  <c r="C75" i="1"/>
  <c r="E14" i="1"/>
  <c r="G14" i="1" s="1"/>
  <c r="G60" i="1"/>
  <c r="H55" i="1"/>
  <c r="H56" i="1" s="1"/>
  <c r="H57" i="1" s="1"/>
  <c r="H59" i="1" s="1"/>
  <c r="H60" i="1" s="1"/>
  <c r="H61" i="1" s="1"/>
  <c r="G27" i="1"/>
  <c r="G43" i="1"/>
  <c r="G55" i="1"/>
  <c r="E67" i="1"/>
  <c r="C79" i="1" l="1"/>
  <c r="E20" i="1"/>
  <c r="F20" i="1" s="1"/>
  <c r="H62" i="1"/>
  <c r="H63" i="1" s="1"/>
  <c r="H64" i="1" s="1"/>
  <c r="H65" i="1" s="1"/>
  <c r="H66" i="1" s="1"/>
  <c r="G19" i="1"/>
  <c r="E75" i="1"/>
  <c r="F75" i="1" s="1"/>
  <c r="G36" i="1"/>
  <c r="F67" i="1"/>
  <c r="G45" i="1"/>
  <c r="G62" i="1"/>
  <c r="D79" i="1"/>
  <c r="F77" i="1"/>
  <c r="G53" i="1"/>
  <c r="E79" i="1" l="1"/>
  <c r="F79" i="1" s="1"/>
  <c r="E73" i="1"/>
  <c r="F73" i="1" s="1"/>
  <c r="H67" i="1" l="1"/>
  <c r="H20" i="1" l="1"/>
  <c r="H37" i="1" l="1"/>
  <c r="H38" i="1" s="1"/>
  <c r="H40" i="1" s="1"/>
  <c r="H41" i="1" s="1"/>
  <c r="H42" i="1" s="1"/>
  <c r="H43" i="1" s="1"/>
  <c r="H44" i="1" s="1"/>
  <c r="H45" i="1" s="1"/>
  <c r="H46" i="1" l="1"/>
</calcChain>
</file>

<file path=xl/sharedStrings.xml><?xml version="1.0" encoding="utf-8"?>
<sst xmlns="http://schemas.openxmlformats.org/spreadsheetml/2006/main" count="185" uniqueCount="89">
  <si>
    <t xml:space="preserve"> </t>
  </si>
  <si>
    <t>TOTAL         dist</t>
  </si>
  <si>
    <t>Section 1</t>
  </si>
  <si>
    <t>Total</t>
  </si>
  <si>
    <t>SS %</t>
  </si>
  <si>
    <t>TOTAL:</t>
  </si>
  <si>
    <t xml:space="preserve">  </t>
  </si>
  <si>
    <t>Shakedown Comandau</t>
  </si>
  <si>
    <t>Section 5</t>
  </si>
  <si>
    <t>2A</t>
  </si>
  <si>
    <t>Lever du soleil - 07:56 / Coucher - 16:54</t>
  </si>
  <si>
    <t xml:space="preserve">CH/ES/ZR  TC/SS/RZ  </t>
  </si>
  <si>
    <t>LOCALITE / LOCATION</t>
  </si>
  <si>
    <t>Distance partiel  Liaison dist</t>
  </si>
  <si>
    <t xml:space="preserve">Temp Impartie            Target Time                </t>
  </si>
  <si>
    <t xml:space="preserve">Premiere Voiture          First car due </t>
  </si>
  <si>
    <t xml:space="preserve">ES/SS     Dist. km             </t>
  </si>
  <si>
    <t>Lever du soleil - 07:54 / Coucher - 16:54</t>
  </si>
  <si>
    <t>Lever du soleil - 07:54 / Coucher - 16:55</t>
  </si>
  <si>
    <t>Entrée Regroupement A</t>
  </si>
  <si>
    <t>Entrée Regroupement B</t>
  </si>
  <si>
    <t>Vitesse moyenne Speed</t>
  </si>
  <si>
    <t>TOTAL DU RALLYE</t>
  </si>
  <si>
    <t>ES</t>
  </si>
  <si>
    <t>Dist. partiel</t>
  </si>
  <si>
    <t>Entrée Regroupement C</t>
  </si>
  <si>
    <t>13A</t>
  </si>
  <si>
    <t>13B</t>
  </si>
  <si>
    <t>Sortie Regroupement  A</t>
  </si>
  <si>
    <t>Section 2</t>
  </si>
  <si>
    <t xml:space="preserve">SECTION 1&amp;2 </t>
  </si>
  <si>
    <t>Section 6</t>
  </si>
  <si>
    <t>PÂRÂUL HALOM</t>
  </si>
  <si>
    <t>COMANDĂU 1</t>
  </si>
  <si>
    <t>COMANDĂU 2</t>
  </si>
  <si>
    <t>REGROUPEMENT A</t>
  </si>
  <si>
    <t>REGROUPEMENT B</t>
  </si>
  <si>
    <t>REGROUPEMENT C</t>
  </si>
  <si>
    <t>Sortie Regroupement  B</t>
  </si>
  <si>
    <t>Sortie Regroupement  C</t>
  </si>
  <si>
    <t>Comandău</t>
  </si>
  <si>
    <t>6A</t>
  </si>
  <si>
    <t>6B</t>
  </si>
  <si>
    <t>MICA SIRIU 1</t>
  </si>
  <si>
    <t>MICA SIRIU 2</t>
  </si>
  <si>
    <t>16A</t>
  </si>
  <si>
    <t>Comandau</t>
  </si>
  <si>
    <t>HÂRBOCA</t>
  </si>
  <si>
    <t>PĂPĂUȚI 1</t>
  </si>
  <si>
    <t>Păpăuți</t>
  </si>
  <si>
    <t>Hârboca</t>
  </si>
  <si>
    <t>Covasna</t>
  </si>
  <si>
    <t>CHIUZUL PĂPĂUȚI</t>
  </si>
  <si>
    <t>KORPAS 1</t>
  </si>
  <si>
    <t>KORPAS 2</t>
  </si>
  <si>
    <t>COMANDĂU 3</t>
  </si>
  <si>
    <t>BETAȘU 1</t>
  </si>
  <si>
    <t>MICA SIRIU INVERS 1</t>
  </si>
  <si>
    <t>MICA SIRIU INVERS 2</t>
  </si>
  <si>
    <t>Section 3</t>
  </si>
  <si>
    <t>Section 4</t>
  </si>
  <si>
    <t>2B</t>
  </si>
  <si>
    <t>3A</t>
  </si>
  <si>
    <t>PĂPĂUȚI 2</t>
  </si>
  <si>
    <t>Bețașu</t>
  </si>
  <si>
    <t>Mica Siriu</t>
  </si>
  <si>
    <t>BETAȘU 2</t>
  </si>
  <si>
    <t>8A</t>
  </si>
  <si>
    <t>8B</t>
  </si>
  <si>
    <t>REGROUPEMENT D</t>
  </si>
  <si>
    <t>10A</t>
  </si>
  <si>
    <t xml:space="preserve">SECTION 3&amp;5 totals    </t>
  </si>
  <si>
    <t>Section 7</t>
  </si>
  <si>
    <t xml:space="preserve">SECTION 6&amp;7 totals    </t>
  </si>
  <si>
    <t>VENDREDI  -SECTIONS 1&amp;2 = 3 SS</t>
  </si>
  <si>
    <t>SAMEDI -SECTIONS 3&amp;5= 7 SS</t>
  </si>
  <si>
    <t>DIMANCHE  -SECTIONS 6&amp;7= 6 SS</t>
  </si>
  <si>
    <t xml:space="preserve">                                   09:00-17:00</t>
  </si>
  <si>
    <t>Entrée Regroupement D</t>
  </si>
  <si>
    <t>Sortie Regroupement  D</t>
  </si>
  <si>
    <t>Arrive parc assistance Covasna</t>
  </si>
  <si>
    <t>Depart parc assistance Covasna</t>
  </si>
  <si>
    <t xml:space="preserve"> 16 SS</t>
  </si>
  <si>
    <t>Arrive parc ferme Hotel Clermont</t>
  </si>
  <si>
    <t>7 eme ROMANIA HISTORIC WINTER RALLY 19-22 JANVIER 2022</t>
  </si>
  <si>
    <t xml:space="preserve">                                                       SHAKEDOWN                                JEUDI 19 JANVIER 2023</t>
  </si>
  <si>
    <t>DEPART SECTION 1                              ITINERAIRE                         VENDREDI 20 JANVIER 2023</t>
  </si>
  <si>
    <t>DEPART SECTION 2                              ITINERAIRE                          SAMEDI 21 JANVIER 2023</t>
  </si>
  <si>
    <t>DEPART SECTION 3                              ITINERAIRE                          DIMANCHE 22 JANVIER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</si>
</sst>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/>
    <xf numFmtId="20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/>
    <xf numFmtId="0" fontId="2" fillId="0" borderId="0" xfId="0" applyFont="1" applyBorder="1"/>
    <xf numFmtId="2" fontId="4" fillId="2" borderId="0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2" fillId="3" borderId="3" xfId="0" applyFont="1" applyFill="1" applyBorder="1"/>
    <xf numFmtId="0" fontId="0" fillId="3" borderId="4" xfId="0" applyFill="1" applyBorder="1"/>
    <xf numFmtId="0" fontId="2" fillId="3" borderId="5" xfId="0" applyFont="1" applyFill="1" applyBorder="1"/>
    <xf numFmtId="0" fontId="0" fillId="3" borderId="6" xfId="0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7" fillId="0" borderId="0" xfId="0" applyFont="1"/>
    <xf numFmtId="2" fontId="8" fillId="2" borderId="8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5" fillId="3" borderId="3" xfId="0" applyFont="1" applyFill="1" applyBorder="1"/>
    <xf numFmtId="0" fontId="15" fillId="3" borderId="11" xfId="0" applyFont="1" applyFill="1" applyBorder="1"/>
    <xf numFmtId="4" fontId="15" fillId="3" borderId="12" xfId="0" applyNumberFormat="1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4" fontId="15" fillId="3" borderId="0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5" xfId="0" applyFont="1" applyFill="1" applyBorder="1"/>
    <xf numFmtId="4" fontId="12" fillId="3" borderId="5" xfId="0" applyNumberFormat="1" applyFont="1" applyFill="1" applyBorder="1" applyAlignment="1">
      <alignment horizontal="center"/>
    </xf>
    <xf numFmtId="4" fontId="6" fillId="3" borderId="5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1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2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180" wrapText="1"/>
    </xf>
    <xf numFmtId="0" fontId="9" fillId="0" borderId="0" xfId="0" applyFont="1" applyFill="1" applyBorder="1" applyAlignment="1">
      <alignment vertical="center" textRotation="180"/>
    </xf>
    <xf numFmtId="0" fontId="10" fillId="6" borderId="0" xfId="0" applyFont="1" applyFill="1" applyBorder="1"/>
    <xf numFmtId="0" fontId="15" fillId="6" borderId="0" xfId="0" applyFont="1" applyFill="1" applyAlignment="1">
      <alignment horizontal="center"/>
    </xf>
    <xf numFmtId="0" fontId="15" fillId="6" borderId="0" xfId="0" applyFont="1" applyFill="1"/>
    <xf numFmtId="0" fontId="13" fillId="4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2" fontId="15" fillId="3" borderId="14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/>
    </xf>
    <xf numFmtId="10" fontId="16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/>
    <xf numFmtId="0" fontId="17" fillId="0" borderId="0" xfId="0" applyFont="1"/>
    <xf numFmtId="0" fontId="9" fillId="4" borderId="16" xfId="0" applyFont="1" applyFill="1" applyBorder="1" applyAlignment="1">
      <alignment vertical="center" textRotation="180"/>
    </xf>
    <xf numFmtId="0" fontId="9" fillId="4" borderId="8" xfId="0" applyFont="1" applyFill="1" applyBorder="1" applyAlignment="1">
      <alignment vertical="center" textRotation="90" wrapText="1"/>
    </xf>
    <xf numFmtId="4" fontId="8" fillId="3" borderId="4" xfId="0" applyNumberFormat="1" applyFont="1" applyFill="1" applyBorder="1" applyAlignment="1">
      <alignment horizontal="center"/>
    </xf>
    <xf numFmtId="4" fontId="5" fillId="3" borderId="18" xfId="0" applyNumberFormat="1" applyFont="1" applyFill="1" applyBorder="1" applyAlignment="1">
      <alignment horizontal="center"/>
    </xf>
    <xf numFmtId="4" fontId="5" fillId="3" borderId="19" xfId="0" applyNumberFormat="1" applyFont="1" applyFill="1" applyBorder="1" applyAlignment="1">
      <alignment horizontal="center"/>
    </xf>
    <xf numFmtId="0" fontId="19" fillId="8" borderId="0" xfId="0" applyFont="1" applyFill="1" applyBorder="1" applyAlignment="1">
      <alignment vertical="center"/>
    </xf>
    <xf numFmtId="20" fontId="15" fillId="8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9" fillId="7" borderId="4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2" fontId="19" fillId="2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2" fontId="19" fillId="4" borderId="0" xfId="0" applyNumberFormat="1" applyFont="1" applyFill="1" applyBorder="1" applyAlignment="1">
      <alignment horizontal="center" vertical="center"/>
    </xf>
    <xf numFmtId="4" fontId="19" fillId="4" borderId="0" xfId="0" applyNumberFormat="1" applyFont="1" applyFill="1" applyBorder="1" applyAlignment="1">
      <alignment horizontal="center" vertical="center"/>
    </xf>
    <xf numFmtId="20" fontId="5" fillId="4" borderId="0" xfId="0" applyNumberFormat="1" applyFont="1" applyFill="1" applyBorder="1" applyAlignment="1">
      <alignment horizontal="center" vertical="center"/>
    </xf>
    <xf numFmtId="20" fontId="24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vertical="center"/>
    </xf>
    <xf numFmtId="4" fontId="20" fillId="0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2" fontId="20" fillId="8" borderId="0" xfId="0" applyNumberFormat="1" applyFont="1" applyFill="1" applyBorder="1" applyAlignment="1">
      <alignment horizontal="center" vertical="center"/>
    </xf>
    <xf numFmtId="4" fontId="15" fillId="8" borderId="0" xfId="0" applyNumberFormat="1" applyFont="1" applyFill="1" applyBorder="1" applyAlignment="1">
      <alignment horizontal="center" vertical="center"/>
    </xf>
    <xf numFmtId="4" fontId="20" fillId="8" borderId="0" xfId="0" applyNumberFormat="1" applyFont="1" applyFill="1" applyBorder="1" applyAlignment="1">
      <alignment horizontal="center" vertical="center"/>
    </xf>
    <xf numFmtId="20" fontId="24" fillId="8" borderId="0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2" fontId="20" fillId="4" borderId="0" xfId="0" applyNumberFormat="1" applyFont="1" applyFill="1" applyBorder="1" applyAlignment="1">
      <alignment horizontal="center" vertical="center"/>
    </xf>
    <xf numFmtId="4" fontId="15" fillId="4" borderId="0" xfId="0" applyNumberFormat="1" applyFont="1" applyFill="1" applyBorder="1" applyAlignment="1">
      <alignment horizontal="center" vertical="center"/>
    </xf>
    <xf numFmtId="4" fontId="20" fillId="4" borderId="0" xfId="0" applyNumberFormat="1" applyFont="1" applyFill="1" applyBorder="1" applyAlignment="1">
      <alignment horizontal="center" vertical="center"/>
    </xf>
    <xf numFmtId="20" fontId="15" fillId="4" borderId="0" xfId="0" applyNumberFormat="1" applyFont="1" applyFill="1" applyBorder="1" applyAlignment="1">
      <alignment horizontal="center" vertical="center"/>
    </xf>
    <xf numFmtId="0" fontId="20" fillId="7" borderId="3" xfId="0" applyFont="1" applyFill="1" applyBorder="1"/>
    <xf numFmtId="2" fontId="5" fillId="7" borderId="4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center" vertical="center"/>
    </xf>
    <xf numFmtId="10" fontId="5" fillId="7" borderId="4" xfId="0" applyNumberFormat="1" applyFont="1" applyFill="1" applyBorder="1" applyAlignment="1">
      <alignment horizontal="center" vertical="center"/>
    </xf>
    <xf numFmtId="20" fontId="23" fillId="4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/>
    <xf numFmtId="0" fontId="20" fillId="2" borderId="0" xfId="0" applyFont="1" applyFill="1" applyBorder="1" applyAlignment="1">
      <alignment vertical="center"/>
    </xf>
    <xf numFmtId="4" fontId="19" fillId="7" borderId="4" xfId="0" applyNumberFormat="1" applyFont="1" applyFill="1" applyBorder="1" applyAlignment="1">
      <alignment horizontal="center" vertical="center"/>
    </xf>
    <xf numFmtId="4" fontId="18" fillId="7" borderId="4" xfId="0" applyNumberFormat="1" applyFont="1" applyFill="1" applyBorder="1" applyAlignment="1">
      <alignment horizontal="center" vertical="center"/>
    </xf>
    <xf numFmtId="10" fontId="18" fillId="7" borderId="4" xfId="0" applyNumberFormat="1" applyFont="1" applyFill="1" applyBorder="1" applyAlignment="1">
      <alignment horizontal="center" vertical="center"/>
    </xf>
    <xf numFmtId="20" fontId="5" fillId="7" borderId="4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10" fontId="8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4" fontId="15" fillId="3" borderId="20" xfId="0" applyNumberFormat="1" applyFont="1" applyFill="1" applyBorder="1" applyAlignment="1">
      <alignment horizontal="center"/>
    </xf>
    <xf numFmtId="4" fontId="5" fillId="3" borderId="21" xfId="0" applyNumberFormat="1" applyFont="1" applyFill="1" applyBorder="1" applyAlignment="1">
      <alignment horizontal="center"/>
    </xf>
    <xf numFmtId="10" fontId="8" fillId="5" borderId="8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/>
    </xf>
    <xf numFmtId="4" fontId="1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0" fontId="23" fillId="0" borderId="5" xfId="0" applyNumberFormat="1" applyFont="1" applyFill="1" applyBorder="1" applyAlignment="1">
      <alignment horizontal="center" vertical="center"/>
    </xf>
    <xf numFmtId="0" fontId="2" fillId="4" borderId="0" xfId="0" applyFont="1" applyFill="1" applyBorder="1"/>
    <xf numFmtId="0" fontId="13" fillId="4" borderId="11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20" fontId="23" fillId="4" borderId="7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15" fillId="0" borderId="9" xfId="0" applyFont="1" applyBorder="1"/>
    <xf numFmtId="20" fontId="15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textRotation="90" wrapText="1" shrinkToFit="1"/>
    </xf>
    <xf numFmtId="0" fontId="0" fillId="0" borderId="15" xfId="0" applyBorder="1" applyAlignment="1">
      <alignment horizontal="center" vertical="center" textRotation="90" wrapText="1" shrinkToFit="1"/>
    </xf>
    <xf numFmtId="0" fontId="0" fillId="0" borderId="16" xfId="0" applyBorder="1" applyAlignment="1">
      <alignment horizontal="center" vertical="center" textRotation="90" wrapText="1" shrinkToFit="1"/>
    </xf>
    <xf numFmtId="0" fontId="9" fillId="3" borderId="17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6" xfId="0" applyFill="1" applyBorder="1" applyAlignment="1">
      <alignment horizontal="center" vertical="center" textRotation="90" wrapText="1"/>
    </xf>
    <xf numFmtId="0" fontId="9" fillId="3" borderId="11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9" fillId="3" borderId="15" xfId="0" applyFont="1" applyFill="1" applyBorder="1" applyAlignment="1">
      <alignment horizontal="center" vertical="center" textRotation="90" wrapText="1"/>
    </xf>
    <xf numFmtId="0" fontId="9" fillId="3" borderId="16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2"/>
  <sheetViews>
    <sheetView tabSelected="1" zoomScale="130" zoomScaleNormal="130" workbookViewId="0">
      <selection activeCell="K51" sqref="K51"/>
    </sheetView>
  </sheetViews>
  <sheetFormatPr defaultRowHeight="12.75" x14ac:dyDescent="0.2"/>
  <cols>
    <col min="1" max="1" width="6.7109375" style="3" customWidth="1"/>
    <col min="2" max="2" width="26.7109375" customWidth="1"/>
    <col min="3" max="3" width="5.5703125" style="1" customWidth="1"/>
    <col min="4" max="4" width="8.7109375" style="2" customWidth="1"/>
    <col min="5" max="5" width="6.85546875" style="2" customWidth="1"/>
    <col min="6" max="6" width="8.140625" style="1" customWidth="1"/>
    <col min="7" max="7" width="7.28515625" style="1" customWidth="1"/>
    <col min="8" max="8" width="8.5703125" style="1" customWidth="1"/>
    <col min="9" max="9" width="1.85546875" customWidth="1"/>
  </cols>
  <sheetData>
    <row r="2" spans="1:12" x14ac:dyDescent="0.2">
      <c r="A2" s="146" t="s">
        <v>84</v>
      </c>
      <c r="B2" s="146"/>
      <c r="C2" s="146"/>
      <c r="D2" s="146"/>
      <c r="E2" s="146"/>
      <c r="F2" s="146"/>
      <c r="G2" s="146"/>
      <c r="H2" s="146"/>
    </row>
    <row r="3" spans="1:12" x14ac:dyDescent="0.2">
      <c r="A3" s="147" t="s">
        <v>85</v>
      </c>
      <c r="B3" s="147"/>
      <c r="C3" s="147"/>
      <c r="D3" s="147"/>
      <c r="E3" s="147"/>
      <c r="F3" s="147"/>
      <c r="G3" s="147"/>
      <c r="H3" s="147"/>
      <c r="I3" s="147"/>
    </row>
    <row r="4" spans="1:12" x14ac:dyDescent="0.2">
      <c r="B4" s="126" t="s">
        <v>7</v>
      </c>
      <c r="C4" s="62"/>
      <c r="D4" s="129"/>
      <c r="E4" s="129"/>
      <c r="F4" s="127" t="s">
        <v>77</v>
      </c>
      <c r="G4" s="127"/>
      <c r="H4" s="128"/>
    </row>
    <row r="6" spans="1:12" ht="10.5" customHeight="1" x14ac:dyDescent="0.2">
      <c r="A6" s="54"/>
      <c r="E6" s="45" t="s">
        <v>10</v>
      </c>
      <c r="F6" s="46"/>
      <c r="G6" s="46"/>
      <c r="H6" s="47"/>
      <c r="I6" s="47"/>
    </row>
    <row r="7" spans="1:12" s="7" customFormat="1" ht="12.75" customHeight="1" x14ac:dyDescent="0.2">
      <c r="A7" s="131" t="s">
        <v>86</v>
      </c>
      <c r="B7" s="132"/>
      <c r="C7" s="132"/>
      <c r="D7" s="132"/>
      <c r="E7" s="132"/>
      <c r="F7" s="132"/>
      <c r="G7" s="132"/>
      <c r="H7" s="132"/>
      <c r="I7" s="133"/>
      <c r="J7" s="5"/>
      <c r="K7" s="4" t="s">
        <v>0</v>
      </c>
      <c r="L7" s="4"/>
    </row>
    <row r="8" spans="1:12" s="7" customFormat="1" ht="26.25" customHeight="1" x14ac:dyDescent="0.25">
      <c r="A8" s="25" t="s">
        <v>11</v>
      </c>
      <c r="B8" s="48" t="s">
        <v>12</v>
      </c>
      <c r="C8" s="48" t="s">
        <v>16</v>
      </c>
      <c r="D8" s="48" t="s">
        <v>13</v>
      </c>
      <c r="E8" s="48" t="s">
        <v>1</v>
      </c>
      <c r="F8" s="48" t="s">
        <v>14</v>
      </c>
      <c r="G8" s="48" t="s">
        <v>21</v>
      </c>
      <c r="H8" s="121" t="s">
        <v>15</v>
      </c>
      <c r="I8" s="23"/>
      <c r="J8" s="9"/>
      <c r="K8" s="4" t="s">
        <v>0</v>
      </c>
      <c r="L8" s="4" t="s">
        <v>0</v>
      </c>
    </row>
    <row r="9" spans="1:12" ht="13.5" customHeight="1" x14ac:dyDescent="0.2">
      <c r="A9" s="125">
        <v>0</v>
      </c>
      <c r="B9" s="78" t="s">
        <v>81</v>
      </c>
      <c r="C9" s="87"/>
      <c r="D9" s="89"/>
      <c r="E9" s="89"/>
      <c r="F9" s="90"/>
      <c r="G9" s="90" t="s">
        <v>0</v>
      </c>
      <c r="H9" s="124">
        <v>0.625</v>
      </c>
      <c r="I9" s="142" t="s">
        <v>2</v>
      </c>
    </row>
    <row r="10" spans="1:12" ht="13.5" customHeight="1" x14ac:dyDescent="0.2">
      <c r="A10" s="85">
        <v>1</v>
      </c>
      <c r="B10" s="78" t="s">
        <v>49</v>
      </c>
      <c r="C10" s="87"/>
      <c r="D10" s="77">
        <v>14.8</v>
      </c>
      <c r="E10" s="77">
        <f>D10</f>
        <v>14.8</v>
      </c>
      <c r="F10" s="68">
        <v>3.125E-2</v>
      </c>
      <c r="G10" s="69">
        <f>E10/F10/24</f>
        <v>19.733333333333334</v>
      </c>
      <c r="H10" s="95">
        <f>H9+F10</f>
        <v>0.65625</v>
      </c>
      <c r="I10" s="143"/>
      <c r="K10" t="s">
        <v>0</v>
      </c>
    </row>
    <row r="11" spans="1:12" x14ac:dyDescent="0.2">
      <c r="A11" s="64"/>
      <c r="B11" s="71" t="s">
        <v>52</v>
      </c>
      <c r="C11" s="72">
        <v>14.7</v>
      </c>
      <c r="D11" s="73"/>
      <c r="E11" s="73"/>
      <c r="F11" s="74">
        <v>2.0833333333333333E-3</v>
      </c>
      <c r="G11" s="69" t="s">
        <v>0</v>
      </c>
      <c r="H11" s="75">
        <f>H10+F11</f>
        <v>0.65833333333333333</v>
      </c>
      <c r="I11" s="143"/>
    </row>
    <row r="12" spans="1:12" x14ac:dyDescent="0.2">
      <c r="A12" s="64">
        <v>2</v>
      </c>
      <c r="B12" s="76" t="s">
        <v>40</v>
      </c>
      <c r="C12" s="65"/>
      <c r="D12" s="66">
        <v>2.8</v>
      </c>
      <c r="E12" s="77">
        <f>+C11+D12</f>
        <v>17.5</v>
      </c>
      <c r="F12" s="68">
        <v>2.0833333333333332E-2</v>
      </c>
      <c r="G12" s="69">
        <f>E12/F12/24</f>
        <v>35</v>
      </c>
      <c r="H12" s="70">
        <f>H11+F12</f>
        <v>0.6791666666666667</v>
      </c>
      <c r="I12" s="143"/>
      <c r="J12" s="3" t="s">
        <v>0</v>
      </c>
      <c r="K12" t="s">
        <v>0</v>
      </c>
    </row>
    <row r="13" spans="1:12" x14ac:dyDescent="0.2">
      <c r="A13" s="64"/>
      <c r="B13" s="71" t="s">
        <v>47</v>
      </c>
      <c r="C13" s="72">
        <v>17.2</v>
      </c>
      <c r="D13" s="73"/>
      <c r="E13" s="73"/>
      <c r="F13" s="74">
        <v>2.0833333333333333E-3</v>
      </c>
      <c r="G13" s="69" t="s">
        <v>0</v>
      </c>
      <c r="H13" s="75">
        <f>H12+F13</f>
        <v>0.68125000000000002</v>
      </c>
      <c r="I13" s="143"/>
      <c r="J13" t="s">
        <v>0</v>
      </c>
      <c r="K13" s="49" t="s">
        <v>0</v>
      </c>
    </row>
    <row r="14" spans="1:12" x14ac:dyDescent="0.2">
      <c r="A14" s="64" t="s">
        <v>9</v>
      </c>
      <c r="B14" s="76" t="s">
        <v>19</v>
      </c>
      <c r="C14" s="65"/>
      <c r="D14" s="66">
        <v>0.6</v>
      </c>
      <c r="E14" s="77">
        <f>+C13+D14</f>
        <v>17.8</v>
      </c>
      <c r="F14" s="68">
        <v>1.7361111111111112E-2</v>
      </c>
      <c r="G14" s="69">
        <f>E14/F14/24</f>
        <v>42.72</v>
      </c>
      <c r="H14" s="70">
        <f>H13+F14</f>
        <v>0.69861111111111118</v>
      </c>
      <c r="I14" s="143"/>
      <c r="K14" s="49" t="s">
        <v>0</v>
      </c>
    </row>
    <row r="15" spans="1:12" x14ac:dyDescent="0.2">
      <c r="A15" s="80"/>
      <c r="B15" s="60" t="s">
        <v>35</v>
      </c>
      <c r="C15" s="81"/>
      <c r="D15" s="82"/>
      <c r="E15" s="83"/>
      <c r="F15" s="61">
        <v>5.5555555555555552E-2</v>
      </c>
      <c r="G15" s="61"/>
      <c r="H15" s="84"/>
      <c r="I15" s="56"/>
      <c r="K15" s="49"/>
    </row>
    <row r="16" spans="1:12" x14ac:dyDescent="0.2">
      <c r="A16" s="85" t="s">
        <v>61</v>
      </c>
      <c r="B16" s="76" t="s">
        <v>28</v>
      </c>
      <c r="C16" s="87"/>
      <c r="D16" s="88"/>
      <c r="E16" s="89"/>
      <c r="F16" s="90"/>
      <c r="G16" s="90"/>
      <c r="H16" s="70">
        <f>H14+F15</f>
        <v>0.75416666666666676</v>
      </c>
      <c r="I16" s="137" t="s">
        <v>29</v>
      </c>
      <c r="J16" s="3" t="s">
        <v>0</v>
      </c>
      <c r="K16" s="49" t="s">
        <v>0</v>
      </c>
      <c r="L16" s="3" t="s">
        <v>0</v>
      </c>
    </row>
    <row r="17" spans="1:12" x14ac:dyDescent="0.2">
      <c r="A17" s="85">
        <v>3</v>
      </c>
      <c r="B17" s="76" t="s">
        <v>50</v>
      </c>
      <c r="C17" s="87"/>
      <c r="D17" s="66">
        <v>0.4</v>
      </c>
      <c r="E17" s="77">
        <f>+C16+D17</f>
        <v>0.4</v>
      </c>
      <c r="F17" s="68">
        <v>3.472222222222222E-3</v>
      </c>
      <c r="G17" s="69">
        <f>E17/F17/24</f>
        <v>4.8000000000000007</v>
      </c>
      <c r="H17" s="70">
        <f>H16+F17</f>
        <v>0.75763888888888897</v>
      </c>
      <c r="I17" s="144"/>
      <c r="K17" s="49"/>
    </row>
    <row r="18" spans="1:12" x14ac:dyDescent="0.2">
      <c r="A18" s="64"/>
      <c r="B18" s="71" t="s">
        <v>32</v>
      </c>
      <c r="C18" s="72">
        <v>17.2</v>
      </c>
      <c r="D18" s="73"/>
      <c r="E18" s="73"/>
      <c r="F18" s="74">
        <v>2.0833333333333333E-3</v>
      </c>
      <c r="G18" s="69" t="s">
        <v>0</v>
      </c>
      <c r="H18" s="75">
        <f>H17+F18</f>
        <v>0.7597222222222223</v>
      </c>
      <c r="I18" s="144"/>
      <c r="K18" s="49" t="s">
        <v>0</v>
      </c>
    </row>
    <row r="19" spans="1:12" ht="12.6" customHeight="1" x14ac:dyDescent="0.2">
      <c r="A19" s="64" t="s">
        <v>62</v>
      </c>
      <c r="B19" s="78" t="s">
        <v>80</v>
      </c>
      <c r="C19" s="79"/>
      <c r="D19" s="77">
        <v>15.1</v>
      </c>
      <c r="E19" s="77">
        <f>+C18+D19</f>
        <v>32.299999999999997</v>
      </c>
      <c r="F19" s="68">
        <v>4.1666666666666664E-2</v>
      </c>
      <c r="G19" s="69">
        <f>E19/F19/24</f>
        <v>32.299999999999997</v>
      </c>
      <c r="H19" s="70">
        <f>H18+F19</f>
        <v>0.80138888888888893</v>
      </c>
      <c r="I19" s="145"/>
      <c r="J19" s="3" t="s">
        <v>6</v>
      </c>
      <c r="K19" s="22" t="s">
        <v>0</v>
      </c>
    </row>
    <row r="20" spans="1:12" x14ac:dyDescent="0.2">
      <c r="A20" s="91"/>
      <c r="B20" s="63" t="s">
        <v>30</v>
      </c>
      <c r="C20" s="92">
        <f>C13+C18+C11</f>
        <v>49.099999999999994</v>
      </c>
      <c r="D20" s="93">
        <f>D12+D19+D14+D17+D10</f>
        <v>33.700000000000003</v>
      </c>
      <c r="E20" s="93">
        <f>E12+E19+E14+E17+E10</f>
        <v>82.8</v>
      </c>
      <c r="F20" s="94">
        <f>C20/E20</f>
        <v>0.59299516908212557</v>
      </c>
      <c r="G20" s="94"/>
      <c r="H20" s="102">
        <f>H19-H9</f>
        <v>0.17638888888888893</v>
      </c>
      <c r="I20" s="44"/>
    </row>
    <row r="21" spans="1:12" x14ac:dyDescent="0.2">
      <c r="A21" s="37"/>
      <c r="B21" s="38"/>
      <c r="C21" s="39"/>
      <c r="D21" s="40"/>
      <c r="E21" s="40"/>
      <c r="F21" s="41"/>
      <c r="G21" s="41"/>
      <c r="H21" s="42"/>
      <c r="I21" s="43"/>
    </row>
    <row r="22" spans="1:12" ht="10.5" customHeight="1" x14ac:dyDescent="0.2">
      <c r="A22" s="54"/>
      <c r="E22" s="45" t="s">
        <v>17</v>
      </c>
      <c r="F22" s="46"/>
      <c r="G22" s="46"/>
      <c r="H22" s="47"/>
      <c r="I22" s="47"/>
    </row>
    <row r="23" spans="1:12" ht="12" customHeight="1" x14ac:dyDescent="0.2">
      <c r="A23" s="131" t="s">
        <v>87</v>
      </c>
      <c r="B23" s="132"/>
      <c r="C23" s="132"/>
      <c r="D23" s="132"/>
      <c r="E23" s="132"/>
      <c r="F23" s="132"/>
      <c r="G23" s="132"/>
      <c r="H23" s="132"/>
      <c r="I23" s="133"/>
    </row>
    <row r="24" spans="1:12" ht="26.25" customHeight="1" x14ac:dyDescent="0.2">
      <c r="A24" s="111" t="s">
        <v>11</v>
      </c>
      <c r="B24" s="112" t="s">
        <v>12</v>
      </c>
      <c r="C24" s="112" t="s">
        <v>16</v>
      </c>
      <c r="D24" s="112" t="s">
        <v>13</v>
      </c>
      <c r="E24" s="112" t="s">
        <v>1</v>
      </c>
      <c r="F24" s="112" t="s">
        <v>14</v>
      </c>
      <c r="G24" s="112" t="s">
        <v>21</v>
      </c>
      <c r="H24" s="113" t="s">
        <v>15</v>
      </c>
      <c r="I24" s="23"/>
      <c r="K24" s="3" t="s">
        <v>0</v>
      </c>
    </row>
    <row r="25" spans="1:12" ht="12.75" customHeight="1" x14ac:dyDescent="0.2">
      <c r="A25" s="114">
        <v>4</v>
      </c>
      <c r="B25" s="115" t="s">
        <v>81</v>
      </c>
      <c r="C25" s="116"/>
      <c r="D25" s="117"/>
      <c r="E25" s="117"/>
      <c r="F25" s="118"/>
      <c r="G25" s="118"/>
      <c r="H25" s="119">
        <v>0.375</v>
      </c>
      <c r="I25" s="134" t="s">
        <v>59</v>
      </c>
      <c r="K25" s="3"/>
    </row>
    <row r="26" spans="1:12" x14ac:dyDescent="0.2">
      <c r="A26" s="64"/>
      <c r="B26" s="71" t="s">
        <v>33</v>
      </c>
      <c r="C26" s="72">
        <v>11.6</v>
      </c>
      <c r="D26" s="73"/>
      <c r="E26" s="73"/>
      <c r="F26" s="74">
        <v>2.0833333333333333E-3</v>
      </c>
      <c r="G26" s="74"/>
      <c r="H26" s="75">
        <f>H25+F26</f>
        <v>0.37708333333333333</v>
      </c>
      <c r="I26" s="135"/>
      <c r="J26" t="s">
        <v>0</v>
      </c>
      <c r="K26" s="3"/>
    </row>
    <row r="27" spans="1:12" x14ac:dyDescent="0.2">
      <c r="A27" s="96">
        <v>5</v>
      </c>
      <c r="B27" s="97" t="s">
        <v>40</v>
      </c>
      <c r="C27" s="79"/>
      <c r="D27" s="77">
        <v>2.2000000000000002</v>
      </c>
      <c r="E27" s="77">
        <f>C26+D27</f>
        <v>13.8</v>
      </c>
      <c r="F27" s="68">
        <v>1.7361111111111112E-2</v>
      </c>
      <c r="G27" s="69">
        <f>E27/F27/24</f>
        <v>33.119999999999997</v>
      </c>
      <c r="H27" s="70">
        <f>+H26+F27</f>
        <v>0.39444444444444443</v>
      </c>
      <c r="I27" s="135"/>
      <c r="J27" s="3"/>
      <c r="L27" s="3"/>
    </row>
    <row r="28" spans="1:12" x14ac:dyDescent="0.2">
      <c r="A28" s="64"/>
      <c r="B28" s="71" t="s">
        <v>48</v>
      </c>
      <c r="C28" s="72">
        <v>14.7</v>
      </c>
      <c r="D28" s="73"/>
      <c r="E28" s="73"/>
      <c r="F28" s="74">
        <v>2.0833333333333333E-3</v>
      </c>
      <c r="G28" s="74"/>
      <c r="H28" s="75">
        <f>H27+F28</f>
        <v>0.39652777777777776</v>
      </c>
      <c r="I28" s="135"/>
    </row>
    <row r="29" spans="1:12" x14ac:dyDescent="0.2">
      <c r="A29" s="96">
        <v>6</v>
      </c>
      <c r="B29" s="98" t="s">
        <v>51</v>
      </c>
      <c r="C29" s="79"/>
      <c r="D29" s="77">
        <v>17.149999999999999</v>
      </c>
      <c r="E29" s="77">
        <f>C28+D29</f>
        <v>31.849999999999998</v>
      </c>
      <c r="F29" s="68">
        <v>5.5555555555555552E-2</v>
      </c>
      <c r="G29" s="69">
        <f>E29/F29/24</f>
        <v>23.887499999999999</v>
      </c>
      <c r="H29" s="70">
        <f>H28+F29</f>
        <v>0.45208333333333328</v>
      </c>
      <c r="I29" s="135"/>
      <c r="K29" s="3"/>
    </row>
    <row r="30" spans="1:12" x14ac:dyDescent="0.2">
      <c r="A30" s="64"/>
      <c r="B30" s="71" t="s">
        <v>34</v>
      </c>
      <c r="C30" s="72">
        <v>11.6</v>
      </c>
      <c r="D30" s="73"/>
      <c r="E30" s="73"/>
      <c r="F30" s="74">
        <v>2.0833333333333333E-3</v>
      </c>
      <c r="G30" s="74"/>
      <c r="H30" s="75">
        <f>H29+F30</f>
        <v>0.45416666666666661</v>
      </c>
      <c r="I30" s="135"/>
      <c r="J30" s="3" t="s">
        <v>0</v>
      </c>
      <c r="K30" s="3"/>
    </row>
    <row r="31" spans="1:12" x14ac:dyDescent="0.2">
      <c r="A31" s="64" t="s">
        <v>41</v>
      </c>
      <c r="B31" s="76" t="s">
        <v>20</v>
      </c>
      <c r="C31" s="72"/>
      <c r="D31" s="77">
        <v>1.7</v>
      </c>
      <c r="E31" s="77">
        <f>C30+D31</f>
        <v>13.299999999999999</v>
      </c>
      <c r="F31" s="68">
        <v>2.4305555555555556E-2</v>
      </c>
      <c r="G31" s="69">
        <f>E31/F31/24</f>
        <v>22.799999999999997</v>
      </c>
      <c r="H31" s="95">
        <f>H30+F31</f>
        <v>0.47847222222222219</v>
      </c>
      <c r="I31" s="136"/>
    </row>
    <row r="32" spans="1:12" x14ac:dyDescent="0.2">
      <c r="A32" s="80"/>
      <c r="B32" s="60" t="s">
        <v>36</v>
      </c>
      <c r="C32" s="81"/>
      <c r="D32" s="82"/>
      <c r="E32" s="83"/>
      <c r="F32" s="61">
        <v>4.1666666666666664E-2</v>
      </c>
      <c r="G32" s="61"/>
      <c r="H32" s="84"/>
      <c r="I32" s="122"/>
    </row>
    <row r="33" spans="1:12" ht="12.75" customHeight="1" x14ac:dyDescent="0.2">
      <c r="A33" s="64" t="s">
        <v>42</v>
      </c>
      <c r="B33" s="78" t="s">
        <v>38</v>
      </c>
      <c r="C33" s="87"/>
      <c r="D33" s="77"/>
      <c r="E33" s="67"/>
      <c r="F33" s="68"/>
      <c r="G33" s="69"/>
      <c r="H33" s="95">
        <f>H31+F32</f>
        <v>0.52013888888888882</v>
      </c>
      <c r="I33" s="137" t="s">
        <v>60</v>
      </c>
    </row>
    <row r="34" spans="1:12" x14ac:dyDescent="0.2">
      <c r="A34" s="64">
        <v>7</v>
      </c>
      <c r="B34" s="78" t="s">
        <v>40</v>
      </c>
      <c r="C34" s="87"/>
      <c r="D34" s="77">
        <v>2</v>
      </c>
      <c r="E34" s="77">
        <v>2</v>
      </c>
      <c r="F34" s="68">
        <v>6.9444444444444441E-3</v>
      </c>
      <c r="G34" s="69"/>
      <c r="H34" s="95">
        <f>H33+F34</f>
        <v>0.52708333333333324</v>
      </c>
      <c r="I34" s="138"/>
      <c r="K34" s="3" t="s">
        <v>0</v>
      </c>
    </row>
    <row r="35" spans="1:12" x14ac:dyDescent="0.2">
      <c r="A35" s="64"/>
      <c r="B35" s="71" t="s">
        <v>43</v>
      </c>
      <c r="C35" s="72">
        <v>20.6</v>
      </c>
      <c r="D35" s="73"/>
      <c r="E35" s="73"/>
      <c r="F35" s="74">
        <v>2.0833333333333333E-3</v>
      </c>
      <c r="G35" s="74"/>
      <c r="H35" s="75">
        <f>H34+F35</f>
        <v>0.52916666666666656</v>
      </c>
      <c r="I35" s="138"/>
      <c r="J35" s="3" t="s">
        <v>0</v>
      </c>
      <c r="K35" s="3" t="s">
        <v>0</v>
      </c>
    </row>
    <row r="36" spans="1:12" x14ac:dyDescent="0.2">
      <c r="A36" s="96">
        <v>8</v>
      </c>
      <c r="B36" s="97" t="s">
        <v>64</v>
      </c>
      <c r="C36" s="79"/>
      <c r="D36" s="77">
        <v>12.2</v>
      </c>
      <c r="E36" s="77">
        <f>C35+D36</f>
        <v>32.799999999999997</v>
      </c>
      <c r="F36" s="68">
        <v>4.0972222222222222E-2</v>
      </c>
      <c r="G36" s="69">
        <f>E36/F36/24</f>
        <v>33.355932203389827</v>
      </c>
      <c r="H36" s="95">
        <f>H35+F36</f>
        <v>0.57013888888888875</v>
      </c>
      <c r="I36" s="138"/>
      <c r="J36" s="3" t="s">
        <v>0</v>
      </c>
      <c r="K36" s="3" t="s">
        <v>0</v>
      </c>
    </row>
    <row r="37" spans="1:12" x14ac:dyDescent="0.2">
      <c r="A37" s="64"/>
      <c r="B37" s="86" t="s">
        <v>53</v>
      </c>
      <c r="C37" s="72">
        <v>9</v>
      </c>
      <c r="D37" s="73"/>
      <c r="E37" s="73"/>
      <c r="F37" s="74">
        <v>2.0833333333333333E-3</v>
      </c>
      <c r="G37" s="74"/>
      <c r="H37" s="75">
        <f>H36+F37</f>
        <v>0.57222222222222208</v>
      </c>
      <c r="I37" s="138"/>
      <c r="J37" s="3" t="s">
        <v>0</v>
      </c>
      <c r="K37" s="3" t="s">
        <v>0</v>
      </c>
      <c r="L37" s="3" t="s">
        <v>0</v>
      </c>
    </row>
    <row r="38" spans="1:12" x14ac:dyDescent="0.2">
      <c r="A38" s="64" t="s">
        <v>67</v>
      </c>
      <c r="B38" s="76" t="s">
        <v>25</v>
      </c>
      <c r="C38" s="72"/>
      <c r="D38" s="77">
        <v>3.9</v>
      </c>
      <c r="E38" s="77">
        <f>D38+C37</f>
        <v>12.9</v>
      </c>
      <c r="F38" s="68">
        <v>1.7361111111111112E-2</v>
      </c>
      <c r="G38" s="69">
        <f>E38/F38/24</f>
        <v>30.959999999999997</v>
      </c>
      <c r="H38" s="95">
        <f>H37+F38</f>
        <v>0.58958333333333324</v>
      </c>
      <c r="I38" s="139"/>
      <c r="K38" s="3"/>
      <c r="L38" s="3"/>
    </row>
    <row r="39" spans="1:12" x14ac:dyDescent="0.2">
      <c r="A39" s="80"/>
      <c r="B39" s="60" t="s">
        <v>37</v>
      </c>
      <c r="C39" s="81"/>
      <c r="D39" s="82"/>
      <c r="E39" s="83"/>
      <c r="F39" s="61">
        <v>3.125E-2</v>
      </c>
      <c r="G39" s="61"/>
      <c r="H39" s="84"/>
      <c r="I39" s="123"/>
      <c r="K39" s="3" t="s">
        <v>0</v>
      </c>
      <c r="L39" s="3"/>
    </row>
    <row r="40" spans="1:12" x14ac:dyDescent="0.2">
      <c r="A40" s="64" t="s">
        <v>68</v>
      </c>
      <c r="B40" s="78" t="s">
        <v>39</v>
      </c>
      <c r="C40" s="87"/>
      <c r="D40" s="77"/>
      <c r="E40" s="67"/>
      <c r="F40" s="68"/>
      <c r="G40" s="69"/>
      <c r="H40" s="95">
        <f>H38+F39</f>
        <v>0.62083333333333324</v>
      </c>
      <c r="I40" s="137" t="s">
        <v>8</v>
      </c>
      <c r="K40" s="3"/>
      <c r="L40" s="3"/>
    </row>
    <row r="41" spans="1:12" x14ac:dyDescent="0.2">
      <c r="A41" s="64">
        <v>9</v>
      </c>
      <c r="B41" s="78" t="s">
        <v>40</v>
      </c>
      <c r="C41" s="87"/>
      <c r="D41" s="77">
        <v>2</v>
      </c>
      <c r="E41" s="77">
        <v>2</v>
      </c>
      <c r="F41" s="68">
        <v>6.9444444444444441E-3</v>
      </c>
      <c r="G41" s="69"/>
      <c r="H41" s="95">
        <f>H40+F41</f>
        <v>0.62777777777777766</v>
      </c>
      <c r="I41" s="138"/>
      <c r="K41" s="3"/>
      <c r="L41" s="3"/>
    </row>
    <row r="42" spans="1:12" x14ac:dyDescent="0.2">
      <c r="A42" s="64"/>
      <c r="B42" s="86" t="s">
        <v>44</v>
      </c>
      <c r="C42" s="72">
        <v>20.6</v>
      </c>
      <c r="D42" s="73"/>
      <c r="E42" s="73"/>
      <c r="F42" s="74">
        <v>2.0833333333333333E-3</v>
      </c>
      <c r="G42" s="74"/>
      <c r="H42" s="70">
        <f>H41+F42</f>
        <v>0.62986111111111098</v>
      </c>
      <c r="I42" s="138"/>
      <c r="K42" s="3" t="s">
        <v>0</v>
      </c>
      <c r="L42" s="3"/>
    </row>
    <row r="43" spans="1:12" x14ac:dyDescent="0.2">
      <c r="A43" s="96">
        <v>10</v>
      </c>
      <c r="B43" s="97" t="s">
        <v>64</v>
      </c>
      <c r="C43" s="79"/>
      <c r="D43" s="77">
        <v>12</v>
      </c>
      <c r="E43" s="67">
        <f>D43+C42</f>
        <v>32.6</v>
      </c>
      <c r="F43" s="68">
        <v>4.0972222222222222E-2</v>
      </c>
      <c r="G43" s="69">
        <f>E43/F43/24</f>
        <v>33.152542372881356</v>
      </c>
      <c r="H43" s="70">
        <f>H42+F43</f>
        <v>0.67083333333333317</v>
      </c>
      <c r="I43" s="138"/>
      <c r="J43" t="s">
        <v>0</v>
      </c>
      <c r="K43" s="3" t="s">
        <v>0</v>
      </c>
    </row>
    <row r="44" spans="1:12" x14ac:dyDescent="0.2">
      <c r="A44" s="64"/>
      <c r="B44" s="86" t="s">
        <v>54</v>
      </c>
      <c r="C44" s="72">
        <v>9</v>
      </c>
      <c r="D44" s="73"/>
      <c r="E44" s="73"/>
      <c r="F44" s="74">
        <v>2.0833333333333333E-3</v>
      </c>
      <c r="G44" s="74"/>
      <c r="H44" s="75">
        <f>H43+F44</f>
        <v>0.6729166666666665</v>
      </c>
      <c r="I44" s="138"/>
      <c r="K44" s="3" t="s">
        <v>0</v>
      </c>
    </row>
    <row r="45" spans="1:12" x14ac:dyDescent="0.2">
      <c r="A45" s="64" t="s">
        <v>70</v>
      </c>
      <c r="B45" s="78" t="s">
        <v>80</v>
      </c>
      <c r="C45" s="79"/>
      <c r="D45" s="77">
        <v>17.600000000000001</v>
      </c>
      <c r="E45" s="67">
        <f>D45+C44</f>
        <v>26.6</v>
      </c>
      <c r="F45" s="68">
        <v>4.1666666666666664E-2</v>
      </c>
      <c r="G45" s="69">
        <f>E45/F45/24</f>
        <v>26.600000000000005</v>
      </c>
      <c r="H45" s="95">
        <f>H44+F45</f>
        <v>0.71458333333333313</v>
      </c>
      <c r="I45" s="139"/>
    </row>
    <row r="46" spans="1:12" x14ac:dyDescent="0.2">
      <c r="A46" s="91"/>
      <c r="B46" s="63" t="s">
        <v>71</v>
      </c>
      <c r="C46" s="92">
        <f>+C37+C35+C28+C26+C44+C42+C30</f>
        <v>97.1</v>
      </c>
      <c r="D46" s="99">
        <f>+ D45+D43+D36+D38+D27+D29+D34+D31+D41</f>
        <v>70.75</v>
      </c>
      <c r="E46" s="100">
        <f>+E45+E43+E36+E38+E27+E29+E34+E31+E41</f>
        <v>167.85000000000002</v>
      </c>
      <c r="F46" s="101">
        <f>C46/E46</f>
        <v>0.57849270181709844</v>
      </c>
      <c r="G46" s="101"/>
      <c r="H46" s="102">
        <f>H45-H25</f>
        <v>0.33958333333333313</v>
      </c>
      <c r="I46" s="122"/>
      <c r="K46" s="3" t="s">
        <v>0</v>
      </c>
    </row>
    <row r="47" spans="1:12" x14ac:dyDescent="0.2">
      <c r="A47" s="37"/>
      <c r="B47" s="38"/>
      <c r="C47" s="39"/>
      <c r="D47" s="40"/>
      <c r="E47" s="51" t="s">
        <v>0</v>
      </c>
      <c r="F47" s="52" t="s">
        <v>0</v>
      </c>
      <c r="G47" s="52"/>
      <c r="H47" s="42"/>
      <c r="I47" s="43"/>
      <c r="J47" s="3" t="s">
        <v>0</v>
      </c>
    </row>
    <row r="48" spans="1:12" ht="10.5" customHeight="1" x14ac:dyDescent="0.2">
      <c r="A48" s="54"/>
      <c r="E48" s="45" t="s">
        <v>18</v>
      </c>
      <c r="F48" s="46"/>
      <c r="G48" s="46"/>
      <c r="H48" s="47"/>
      <c r="I48" s="47"/>
    </row>
    <row r="49" spans="1:12" x14ac:dyDescent="0.2">
      <c r="A49" s="131" t="s">
        <v>88</v>
      </c>
      <c r="B49" s="132"/>
      <c r="C49" s="132"/>
      <c r="D49" s="132"/>
      <c r="E49" s="132"/>
      <c r="F49" s="132"/>
      <c r="G49" s="132"/>
      <c r="H49" s="132"/>
      <c r="I49" s="133"/>
    </row>
    <row r="50" spans="1:12" ht="25.5" customHeight="1" x14ac:dyDescent="0.2">
      <c r="A50" s="111" t="s">
        <v>11</v>
      </c>
      <c r="B50" s="112" t="s">
        <v>12</v>
      </c>
      <c r="C50" s="112" t="s">
        <v>16</v>
      </c>
      <c r="D50" s="112" t="s">
        <v>13</v>
      </c>
      <c r="E50" s="112" t="s">
        <v>1</v>
      </c>
      <c r="F50" s="112" t="s">
        <v>14</v>
      </c>
      <c r="G50" s="112" t="s">
        <v>21</v>
      </c>
      <c r="H50" s="113" t="s">
        <v>15</v>
      </c>
      <c r="I50" s="24"/>
      <c r="J50" s="3" t="s">
        <v>0</v>
      </c>
    </row>
    <row r="51" spans="1:12" ht="12.6" customHeight="1" x14ac:dyDescent="0.2">
      <c r="A51" s="114">
        <v>11</v>
      </c>
      <c r="B51" s="115" t="s">
        <v>81</v>
      </c>
      <c r="C51" s="116"/>
      <c r="D51" s="117"/>
      <c r="E51" s="117"/>
      <c r="F51" s="118"/>
      <c r="G51" s="118"/>
      <c r="H51" s="119">
        <v>0.375</v>
      </c>
      <c r="I51" s="137" t="s">
        <v>31</v>
      </c>
    </row>
    <row r="52" spans="1:12" ht="12.6" customHeight="1" x14ac:dyDescent="0.2">
      <c r="A52" s="64"/>
      <c r="B52" s="71" t="s">
        <v>55</v>
      </c>
      <c r="C52" s="72">
        <v>11.6</v>
      </c>
      <c r="D52" s="73"/>
      <c r="E52" s="73"/>
      <c r="F52" s="74">
        <v>2.0833333333333333E-3</v>
      </c>
      <c r="G52" s="74"/>
      <c r="H52" s="75">
        <f t="shared" ref="H52:H57" si="0">H51+F52</f>
        <v>0.37708333333333333</v>
      </c>
      <c r="I52" s="138"/>
    </row>
    <row r="53" spans="1:12" ht="12.6" customHeight="1" x14ac:dyDescent="0.2">
      <c r="A53" s="96">
        <v>12</v>
      </c>
      <c r="B53" s="97" t="s">
        <v>40</v>
      </c>
      <c r="C53" s="79"/>
      <c r="D53" s="77">
        <v>4.4000000000000004</v>
      </c>
      <c r="E53" s="77">
        <f>D53+C52</f>
        <v>16</v>
      </c>
      <c r="F53" s="68">
        <v>2.4305555555555556E-2</v>
      </c>
      <c r="G53" s="69">
        <f>E53/F53/24</f>
        <v>27.428571428571427</v>
      </c>
      <c r="H53" s="70">
        <f t="shared" si="0"/>
        <v>0.40138888888888891</v>
      </c>
      <c r="I53" s="138"/>
    </row>
    <row r="54" spans="1:12" x14ac:dyDescent="0.2">
      <c r="A54" s="64"/>
      <c r="B54" s="86" t="s">
        <v>56</v>
      </c>
      <c r="C54" s="72">
        <v>9</v>
      </c>
      <c r="D54" s="73"/>
      <c r="E54" s="73"/>
      <c r="F54" s="74">
        <v>2.0833333333333333E-3</v>
      </c>
      <c r="G54" s="74"/>
      <c r="H54" s="75">
        <f t="shared" si="0"/>
        <v>0.40347222222222223</v>
      </c>
      <c r="I54" s="138"/>
    </row>
    <row r="55" spans="1:12" ht="12.6" customHeight="1" x14ac:dyDescent="0.2">
      <c r="A55" s="96">
        <v>13</v>
      </c>
      <c r="B55" s="98" t="s">
        <v>65</v>
      </c>
      <c r="C55" s="79"/>
      <c r="D55" s="77">
        <v>12.3</v>
      </c>
      <c r="E55" s="77">
        <f>C54+D55</f>
        <v>21.3</v>
      </c>
      <c r="F55" s="68">
        <v>2.7777777777777776E-2</v>
      </c>
      <c r="G55" s="69">
        <f>E55/F55/24</f>
        <v>31.950000000000003</v>
      </c>
      <c r="H55" s="70">
        <f t="shared" si="0"/>
        <v>0.43125000000000002</v>
      </c>
      <c r="I55" s="138"/>
      <c r="K55" t="s">
        <v>0</v>
      </c>
      <c r="L55" t="s">
        <v>0</v>
      </c>
    </row>
    <row r="56" spans="1:12" x14ac:dyDescent="0.2">
      <c r="A56" s="64"/>
      <c r="B56" s="86" t="s">
        <v>57</v>
      </c>
      <c r="C56" s="72">
        <v>20.6</v>
      </c>
      <c r="D56" s="73"/>
      <c r="E56" s="73"/>
      <c r="F56" s="74">
        <v>2.0833333333333333E-3</v>
      </c>
      <c r="G56" s="74"/>
      <c r="H56" s="75">
        <f t="shared" si="0"/>
        <v>0.43333333333333335</v>
      </c>
      <c r="I56" s="138"/>
      <c r="K56" s="3" t="s">
        <v>0</v>
      </c>
    </row>
    <row r="57" spans="1:12" x14ac:dyDescent="0.2">
      <c r="A57" s="64" t="s">
        <v>26</v>
      </c>
      <c r="B57" s="76" t="s">
        <v>78</v>
      </c>
      <c r="C57" s="79"/>
      <c r="D57" s="77">
        <v>4.0999999999999996</v>
      </c>
      <c r="E57" s="77">
        <f>C56+D57</f>
        <v>24.700000000000003</v>
      </c>
      <c r="F57" s="68">
        <v>3.8194444444444441E-2</v>
      </c>
      <c r="G57" s="69">
        <f>E57/F57/24</f>
        <v>26.945454545454552</v>
      </c>
      <c r="H57" s="70">
        <f t="shared" si="0"/>
        <v>0.47152777777777777</v>
      </c>
      <c r="I57" s="139"/>
      <c r="K57" s="3"/>
    </row>
    <row r="58" spans="1:12" x14ac:dyDescent="0.2">
      <c r="A58" s="80"/>
      <c r="B58" s="60" t="s">
        <v>69</v>
      </c>
      <c r="C58" s="81"/>
      <c r="D58" s="82"/>
      <c r="E58" s="83"/>
      <c r="F58" s="61">
        <v>5.5555555555555552E-2</v>
      </c>
      <c r="G58" s="61"/>
      <c r="H58" s="84"/>
      <c r="I58" s="122"/>
      <c r="K58" s="3" t="s">
        <v>0</v>
      </c>
    </row>
    <row r="59" spans="1:12" x14ac:dyDescent="0.2">
      <c r="A59" s="64" t="s">
        <v>27</v>
      </c>
      <c r="B59" s="78" t="s">
        <v>79</v>
      </c>
      <c r="C59" s="79"/>
      <c r="D59" s="77"/>
      <c r="E59" s="77"/>
      <c r="F59" s="68"/>
      <c r="G59" s="68"/>
      <c r="H59" s="70">
        <f>H57+F58</f>
        <v>0.52708333333333335</v>
      </c>
      <c r="I59" s="137" t="s">
        <v>72</v>
      </c>
      <c r="K59" s="3" t="s">
        <v>0</v>
      </c>
    </row>
    <row r="60" spans="1:12" x14ac:dyDescent="0.2">
      <c r="A60" s="96">
        <v>14</v>
      </c>
      <c r="B60" s="97" t="s">
        <v>40</v>
      </c>
      <c r="C60" s="79"/>
      <c r="D60" s="77">
        <v>2.6</v>
      </c>
      <c r="E60" s="77">
        <f>D60</f>
        <v>2.6</v>
      </c>
      <c r="F60" s="68">
        <v>6.9444444444444441E-3</v>
      </c>
      <c r="G60" s="69">
        <f>E60/F60/24</f>
        <v>15.600000000000001</v>
      </c>
      <c r="H60" s="70">
        <f t="shared" ref="H60:H66" si="1">H59+F60</f>
        <v>0.53402777777777777</v>
      </c>
      <c r="I60" s="140"/>
      <c r="J60" s="3" t="s">
        <v>0</v>
      </c>
      <c r="L60" s="3" t="s">
        <v>0</v>
      </c>
    </row>
    <row r="61" spans="1:12" x14ac:dyDescent="0.2">
      <c r="A61" s="64"/>
      <c r="B61" s="86" t="s">
        <v>66</v>
      </c>
      <c r="C61" s="72">
        <v>9</v>
      </c>
      <c r="D61" s="73"/>
      <c r="E61" s="73"/>
      <c r="F61" s="74">
        <v>2.0833333333333333E-3</v>
      </c>
      <c r="G61" s="74"/>
      <c r="H61" s="75">
        <f t="shared" si="1"/>
        <v>0.53611111111111109</v>
      </c>
      <c r="I61" s="140"/>
    </row>
    <row r="62" spans="1:12" x14ac:dyDescent="0.2">
      <c r="A62" s="96">
        <v>15</v>
      </c>
      <c r="B62" s="98" t="s">
        <v>65</v>
      </c>
      <c r="C62" s="79"/>
      <c r="D62" s="77">
        <v>12.3</v>
      </c>
      <c r="E62" s="77">
        <f>C61+D62</f>
        <v>21.3</v>
      </c>
      <c r="F62" s="68">
        <v>2.7777777777777776E-2</v>
      </c>
      <c r="G62" s="69">
        <f>E62/F62/24</f>
        <v>31.950000000000003</v>
      </c>
      <c r="H62" s="95">
        <f t="shared" si="1"/>
        <v>0.56388888888888888</v>
      </c>
      <c r="I62" s="140"/>
      <c r="J62" s="3" t="s">
        <v>0</v>
      </c>
      <c r="K62" t="s">
        <v>0</v>
      </c>
    </row>
    <row r="63" spans="1:12" x14ac:dyDescent="0.2">
      <c r="A63" s="64"/>
      <c r="B63" s="86" t="s">
        <v>58</v>
      </c>
      <c r="C63" s="72">
        <v>20.6</v>
      </c>
      <c r="D63" s="73"/>
      <c r="E63" s="73"/>
      <c r="F63" s="74">
        <v>2.0833333333333333E-3</v>
      </c>
      <c r="G63" s="74"/>
      <c r="H63" s="75">
        <f t="shared" si="1"/>
        <v>0.56597222222222221</v>
      </c>
      <c r="I63" s="140"/>
      <c r="K63" s="3" t="s">
        <v>0</v>
      </c>
    </row>
    <row r="64" spans="1:12" x14ac:dyDescent="0.2">
      <c r="A64" s="64">
        <v>16</v>
      </c>
      <c r="B64" s="76" t="s">
        <v>46</v>
      </c>
      <c r="C64" s="79"/>
      <c r="D64" s="77">
        <v>4</v>
      </c>
      <c r="E64" s="77">
        <f>C63+D64</f>
        <v>24.6</v>
      </c>
      <c r="F64" s="68">
        <v>3.125E-2</v>
      </c>
      <c r="G64" s="69">
        <f>E64/F64/24</f>
        <v>32.800000000000004</v>
      </c>
      <c r="H64" s="95">
        <f t="shared" si="1"/>
        <v>0.59722222222222221</v>
      </c>
      <c r="I64" s="140"/>
    </row>
    <row r="65" spans="1:11" x14ac:dyDescent="0.2">
      <c r="A65" s="64" t="s">
        <v>0</v>
      </c>
      <c r="B65" s="71" t="s">
        <v>63</v>
      </c>
      <c r="C65" s="72">
        <v>14.7</v>
      </c>
      <c r="D65" s="73"/>
      <c r="E65" s="73"/>
      <c r="F65" s="74">
        <v>2.0833333333333333E-3</v>
      </c>
      <c r="G65" s="74"/>
      <c r="H65" s="75">
        <f t="shared" si="1"/>
        <v>0.59930555555555554</v>
      </c>
      <c r="I65" s="140"/>
      <c r="J65" s="3" t="s">
        <v>0</v>
      </c>
      <c r="K65" s="3" t="s">
        <v>0</v>
      </c>
    </row>
    <row r="66" spans="1:11" x14ac:dyDescent="0.2">
      <c r="A66" s="64" t="s">
        <v>45</v>
      </c>
      <c r="B66" s="78" t="s">
        <v>83</v>
      </c>
      <c r="C66" s="79"/>
      <c r="D66" s="77">
        <v>16.100000000000001</v>
      </c>
      <c r="E66" s="77">
        <f>C65+D66</f>
        <v>30.8</v>
      </c>
      <c r="F66" s="68">
        <v>4.1666666666666664E-2</v>
      </c>
      <c r="G66" s="69">
        <f>E66/F66/24</f>
        <v>30.8</v>
      </c>
      <c r="H66" s="70">
        <f t="shared" si="1"/>
        <v>0.64097222222222217</v>
      </c>
      <c r="I66" s="141"/>
      <c r="K66" t="s">
        <v>0</v>
      </c>
    </row>
    <row r="67" spans="1:11" x14ac:dyDescent="0.2">
      <c r="A67" s="91"/>
      <c r="B67" s="63" t="s">
        <v>73</v>
      </c>
      <c r="C67" s="92">
        <f>+C56+C54+C65 +C61+C52+C63</f>
        <v>85.5</v>
      </c>
      <c r="D67" s="99">
        <f>D62+D55+D53+D66+D60+D64+D57</f>
        <v>55.800000000000004</v>
      </c>
      <c r="E67" s="99">
        <f>+E62+E55+E53+E66+E60+E64+E57</f>
        <v>141.30000000000001</v>
      </c>
      <c r="F67" s="94">
        <f>C67/E67</f>
        <v>0.60509554140127386</v>
      </c>
      <c r="G67" s="94"/>
      <c r="H67" s="102">
        <f>H66-H51</f>
        <v>0.26597222222222217</v>
      </c>
      <c r="I67" s="55"/>
      <c r="K67" s="3" t="s">
        <v>0</v>
      </c>
    </row>
    <row r="68" spans="1:11" x14ac:dyDescent="0.2">
      <c r="A68" s="37"/>
      <c r="B68" s="38"/>
      <c r="C68" s="39"/>
      <c r="D68" s="40"/>
      <c r="E68" s="40"/>
      <c r="F68" s="41"/>
      <c r="G68" s="41"/>
      <c r="H68" s="42"/>
      <c r="I68" s="43"/>
      <c r="J68" t="s">
        <v>0</v>
      </c>
      <c r="K68" t="s">
        <v>0</v>
      </c>
    </row>
    <row r="69" spans="1:11" x14ac:dyDescent="0.2">
      <c r="J69" t="s">
        <v>0</v>
      </c>
      <c r="K69" s="3" t="s">
        <v>0</v>
      </c>
    </row>
    <row r="70" spans="1:11" x14ac:dyDescent="0.2">
      <c r="A70" s="10"/>
      <c r="B70" s="17"/>
      <c r="C70" s="34" t="s">
        <v>22</v>
      </c>
      <c r="D70" s="35"/>
      <c r="E70" s="36"/>
      <c r="F70" s="18"/>
      <c r="G70" s="20"/>
      <c r="H70" s="20"/>
      <c r="I70" s="120" t="s">
        <v>0</v>
      </c>
      <c r="J70" s="8" t="s">
        <v>0</v>
      </c>
    </row>
    <row r="71" spans="1:11" x14ac:dyDescent="0.2">
      <c r="A71" s="11"/>
      <c r="B71" s="12"/>
      <c r="C71" s="13"/>
      <c r="D71" s="14"/>
      <c r="E71" s="14"/>
      <c r="F71" s="19"/>
      <c r="G71" s="103"/>
      <c r="H71" s="103" t="s">
        <v>0</v>
      </c>
      <c r="I71" s="21"/>
      <c r="J71" s="6"/>
    </row>
    <row r="72" spans="1:11" ht="13.5" thickBot="1" x14ac:dyDescent="0.25">
      <c r="A72" s="15"/>
      <c r="B72" s="16"/>
      <c r="C72" s="31" t="s">
        <v>23</v>
      </c>
      <c r="D72" s="57" t="s">
        <v>24</v>
      </c>
      <c r="E72" s="32" t="s">
        <v>3</v>
      </c>
      <c r="F72" s="33" t="s">
        <v>4</v>
      </c>
      <c r="G72" s="104"/>
      <c r="H72" s="20"/>
      <c r="I72" s="21"/>
      <c r="J72" s="6"/>
    </row>
    <row r="73" spans="1:11" ht="13.5" thickBot="1" x14ac:dyDescent="0.25">
      <c r="A73" s="26" t="s">
        <v>74</v>
      </c>
      <c r="B73" s="27"/>
      <c r="C73" s="50">
        <f>C20</f>
        <v>49.099999999999994</v>
      </c>
      <c r="D73" s="28">
        <f>D20</f>
        <v>33.700000000000003</v>
      </c>
      <c r="E73" s="107">
        <f>E20</f>
        <v>82.8</v>
      </c>
      <c r="F73" s="109">
        <f>C73/E73</f>
        <v>0.59299516908212557</v>
      </c>
      <c r="G73" s="105"/>
      <c r="H73" s="20" t="s">
        <v>0</v>
      </c>
      <c r="I73" s="21"/>
      <c r="J73" s="8" t="s">
        <v>0</v>
      </c>
      <c r="K73" t="s">
        <v>0</v>
      </c>
    </row>
    <row r="74" spans="1:11" ht="13.5" thickBot="1" x14ac:dyDescent="0.25">
      <c r="A74" s="11"/>
      <c r="B74" s="12"/>
      <c r="C74" s="29"/>
      <c r="D74" s="30"/>
      <c r="E74" s="30"/>
      <c r="F74" s="110"/>
      <c r="G74" s="106"/>
      <c r="H74" s="20"/>
      <c r="I74" s="21"/>
      <c r="J74" s="8"/>
    </row>
    <row r="75" spans="1:11" ht="13.5" thickBot="1" x14ac:dyDescent="0.25">
      <c r="A75" s="26" t="s">
        <v>75</v>
      </c>
      <c r="B75" s="27"/>
      <c r="C75" s="50">
        <f>C46</f>
        <v>97.1</v>
      </c>
      <c r="D75" s="28">
        <f>D46</f>
        <v>70.75</v>
      </c>
      <c r="E75" s="107">
        <f>C75+D75</f>
        <v>167.85</v>
      </c>
      <c r="F75" s="109">
        <f>C75/E75</f>
        <v>0.57849270181709855</v>
      </c>
      <c r="G75" s="105"/>
      <c r="H75" s="103" t="s">
        <v>0</v>
      </c>
      <c r="I75" s="21"/>
      <c r="J75" s="53"/>
    </row>
    <row r="76" spans="1:11" ht="13.5" thickBot="1" x14ac:dyDescent="0.25">
      <c r="A76" s="11"/>
      <c r="B76" s="12"/>
      <c r="C76" s="29"/>
      <c r="D76" s="30"/>
      <c r="E76" s="30"/>
      <c r="F76" s="110"/>
      <c r="G76" s="106"/>
      <c r="H76" s="20"/>
      <c r="I76" s="120" t="s">
        <v>0</v>
      </c>
      <c r="J76" s="8" t="s">
        <v>0</v>
      </c>
    </row>
    <row r="77" spans="1:11" ht="13.5" thickBot="1" x14ac:dyDescent="0.25">
      <c r="A77" s="26" t="s">
        <v>76</v>
      </c>
      <c r="B77" s="27"/>
      <c r="C77" s="50">
        <f>C67</f>
        <v>85.5</v>
      </c>
      <c r="D77" s="28">
        <f>D67</f>
        <v>55.800000000000004</v>
      </c>
      <c r="E77" s="107">
        <f>C77+D77</f>
        <v>141.30000000000001</v>
      </c>
      <c r="F77" s="109">
        <f>C77/E77</f>
        <v>0.60509554140127386</v>
      </c>
      <c r="G77" s="105"/>
      <c r="H77" s="103" t="s">
        <v>0</v>
      </c>
      <c r="I77" s="21"/>
      <c r="J77" s="6"/>
    </row>
    <row r="78" spans="1:11" ht="13.5" thickBot="1" x14ac:dyDescent="0.25">
      <c r="A78" s="11"/>
      <c r="B78" s="12"/>
      <c r="C78" s="29"/>
      <c r="D78" s="30"/>
      <c r="E78" s="30"/>
      <c r="F78" s="110"/>
      <c r="G78" s="106"/>
      <c r="H78" s="20"/>
      <c r="I78" s="21"/>
      <c r="J78" s="6"/>
    </row>
    <row r="79" spans="1:11" x14ac:dyDescent="0.2">
      <c r="A79" s="26" t="s">
        <v>5</v>
      </c>
      <c r="B79" s="27" t="s">
        <v>82</v>
      </c>
      <c r="C79" s="58">
        <f>C73+C75+C77</f>
        <v>231.7</v>
      </c>
      <c r="D79" s="59">
        <f>D77+D75+D73</f>
        <v>160.25</v>
      </c>
      <c r="E79" s="108">
        <f>C79+D79</f>
        <v>391.95</v>
      </c>
      <c r="F79" s="109">
        <f>C79/E79</f>
        <v>0.5911468299528001</v>
      </c>
      <c r="G79" s="105"/>
      <c r="H79" s="20"/>
      <c r="I79" s="21"/>
      <c r="J79" s="6"/>
      <c r="K79" t="s">
        <v>0</v>
      </c>
    </row>
    <row r="80" spans="1:11" x14ac:dyDescent="0.2">
      <c r="K80" s="3" t="s">
        <v>0</v>
      </c>
    </row>
    <row r="82" spans="4:4" x14ac:dyDescent="0.2">
      <c r="D82" s="130" t="s">
        <v>0</v>
      </c>
    </row>
  </sheetData>
  <mergeCells count="12">
    <mergeCell ref="I9:I14"/>
    <mergeCell ref="I16:I19"/>
    <mergeCell ref="A2:H2"/>
    <mergeCell ref="A3:I3"/>
    <mergeCell ref="A7:I7"/>
    <mergeCell ref="A23:I23"/>
    <mergeCell ref="A49:I49"/>
    <mergeCell ref="I25:I31"/>
    <mergeCell ref="I51:I57"/>
    <mergeCell ref="I59:I66"/>
    <mergeCell ref="I33:I38"/>
    <mergeCell ref="I40:I45"/>
  </mergeCells>
  <phoneticPr fontId="0" type="noConversion"/>
  <pageMargins left="0.75" right="0.25" top="1" bottom="1" header="0.5" footer="0.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ORAR</vt:lpstr>
    </vt:vector>
  </TitlesOfParts>
  <Company>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</dc:creator>
  <cp:lastModifiedBy>Lenovo</cp:lastModifiedBy>
  <cp:lastPrinted>2021-11-15T09:18:54Z</cp:lastPrinted>
  <dcterms:created xsi:type="dcterms:W3CDTF">2007-03-10T12:39:08Z</dcterms:created>
  <dcterms:modified xsi:type="dcterms:W3CDTF">2022-11-17T14:42:40Z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